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4\DS-5 Remont Zodiak\"/>
    </mc:Choice>
  </mc:AlternateContent>
  <bookViews>
    <workbookView xWindow="0" yWindow="0" windowWidth="19965" windowHeight="11865"/>
  </bookViews>
  <sheets>
    <sheet name="Tabela ofertowa" sheetId="1" r:id="rId1"/>
    <sheet name="ZZK łazienki Zodiak" sheetId="2" r:id="rId2"/>
  </sheets>
  <calcPr calcId="162913"/>
  <extLst>
    <ext uri="GoogleSheetsCustomDataVersion2">
      <go:sheetsCustomData xmlns:go="http://customooxmlschemas.google.com/" r:id="rId6" roundtripDataChecksum="kgZBVS6zwYNXAn2gkxZ71y1dV+wLfL92Me5VTkljU+I="/>
    </ext>
  </extLst>
</workbook>
</file>

<file path=xl/calcChain.xml><?xml version="1.0" encoding="utf-8"?>
<calcChain xmlns="http://schemas.openxmlformats.org/spreadsheetml/2006/main">
  <c r="F14" i="1" l="1"/>
  <c r="F13" i="1" s="1"/>
  <c r="F15" i="1"/>
  <c r="F16" i="1"/>
  <c r="F17" i="1"/>
  <c r="F19" i="1"/>
  <c r="F18" i="1" s="1"/>
  <c r="F21" i="1"/>
  <c r="F22" i="1"/>
  <c r="F23" i="1"/>
  <c r="F1" i="1"/>
  <c r="F23" i="2"/>
  <c r="F22" i="2"/>
  <c r="E22" i="2"/>
  <c r="F21" i="2"/>
  <c r="F20" i="2" s="1"/>
  <c r="E21" i="2"/>
  <c r="F19" i="2"/>
  <c r="F18" i="2" s="1"/>
  <c r="F17" i="2"/>
  <c r="E17" i="2"/>
  <c r="E16" i="2"/>
  <c r="F16" i="2" s="1"/>
  <c r="E15" i="2"/>
  <c r="F15" i="2" s="1"/>
  <c r="E14" i="2"/>
  <c r="F14" i="2" s="1"/>
  <c r="F13" i="2" s="1"/>
  <c r="F24" i="2" s="1"/>
  <c r="F20" i="1" l="1"/>
  <c r="F24" i="1" s="1"/>
  <c r="F25" i="2"/>
  <c r="F26" i="2" s="1"/>
  <c r="F25" i="1" l="1"/>
  <c r="F26" i="1" s="1"/>
</calcChain>
</file>

<file path=xl/sharedStrings.xml><?xml version="1.0" encoding="utf-8"?>
<sst xmlns="http://schemas.openxmlformats.org/spreadsheetml/2006/main" count="74" uniqueCount="34">
  <si>
    <t>OFERTOWE ZESTAWIENIE KOSZTÓW - Remont łazienek w DS-5 ZODIAK UPWr</t>
  </si>
  <si>
    <t>Obiekt: Dom Studencki DS-5 Zodiak Uniwersytetu Przyrodniczego we Wrocławiu</t>
  </si>
  <si>
    <t>Adres Inwestycji:ul. Grunwaldzka 106, 50-352 Wrocław</t>
  </si>
  <si>
    <t>Inwestor: Uniwersytet Przyrodniczy we Wrocławiu, ul. C.K.Norwida 25, 50-375 Wrocław</t>
  </si>
  <si>
    <t>sporządzono na podstawie kosztorysów inwestorskich</t>
  </si>
  <si>
    <t>LP</t>
  </si>
  <si>
    <t>Rodzaj robót</t>
  </si>
  <si>
    <t>Jedn.</t>
  </si>
  <si>
    <t>Ilość jednostek</t>
  </si>
  <si>
    <r>
      <rPr>
        <sz val="7"/>
        <color theme="1"/>
        <rFont val="Arial"/>
      </rPr>
      <t xml:space="preserve">Cena jedn.
</t>
    </r>
    <r>
      <rPr>
        <sz val="8"/>
        <color theme="1"/>
        <rFont val="Arial"/>
      </rPr>
      <t>(zł)</t>
    </r>
  </si>
  <si>
    <r>
      <rPr>
        <sz val="7"/>
        <color theme="1"/>
        <rFont val="Arial"/>
      </rPr>
      <t xml:space="preserve">Wartość
</t>
    </r>
    <r>
      <rPr>
        <sz val="8"/>
        <color theme="1"/>
        <rFont val="Arial"/>
      </rPr>
      <t>(zł)</t>
    </r>
  </si>
  <si>
    <t>A</t>
  </si>
  <si>
    <t>Branża Architektoniczno-Budowlana</t>
  </si>
  <si>
    <t>Rozbiórki i demontaże</t>
  </si>
  <si>
    <t>kpl.</t>
  </si>
  <si>
    <t>Prace budowlane i izolacje</t>
  </si>
  <si>
    <t>Okładziny z płytek</t>
  </si>
  <si>
    <t>Malowanie</t>
  </si>
  <si>
    <t>B</t>
  </si>
  <si>
    <t>Branża elektryczna</t>
  </si>
  <si>
    <t>Wymiana opraw oświetleniowych</t>
  </si>
  <si>
    <t>C</t>
  </si>
  <si>
    <t>Branża sanitarna</t>
  </si>
  <si>
    <t>Odwodnienia liniowe</t>
  </si>
  <si>
    <t>Uszczelninienie podejść w ścianach</t>
  </si>
  <si>
    <t>Razem roboty budowlano - montażowe</t>
  </si>
  <si>
    <t>Podatek VAT 8%</t>
  </si>
  <si>
    <t>OGÓŁEM Cena Ofertowa</t>
  </si>
  <si>
    <t>Wrocław, czerwiec 2024</t>
  </si>
  <si>
    <t>SZACUNKOWE ZBIORCZE ZESTAWIENIE KOSZTÓW - Remont łazienek w DS-5 ZODIAK UPWr</t>
  </si>
  <si>
    <r>
      <rPr>
        <sz val="7"/>
        <color theme="1"/>
        <rFont val="Arial"/>
      </rPr>
      <t xml:space="preserve">Cena jedn.
</t>
    </r>
    <r>
      <rPr>
        <sz val="8"/>
        <color theme="1"/>
        <rFont val="Arial"/>
      </rPr>
      <t>(zł)</t>
    </r>
  </si>
  <si>
    <r>
      <rPr>
        <sz val="7"/>
        <color theme="1"/>
        <rFont val="Arial"/>
      </rPr>
      <t xml:space="preserve">Wartość
</t>
    </r>
    <r>
      <rPr>
        <sz val="8"/>
        <color theme="1"/>
        <rFont val="Arial"/>
      </rPr>
      <t>(zł)</t>
    </r>
  </si>
  <si>
    <t>OGÓŁEM KOSZT INWESTYCJI</t>
  </si>
  <si>
    <t>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</si>
</sst>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0"/>
      <color rgb="FF000000"/>
      <name val="Calibri"/>
      <scheme val="minor"/>
    </font>
    <font>
      <sz val="10"/>
      <color theme="1"/>
      <name val="Arial"/>
    </font>
    <font>
      <sz val="8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11"/>
      <color theme="1"/>
      <name val="Arial"/>
    </font>
    <font>
      <i/>
      <sz val="8"/>
      <color theme="1"/>
      <name val="Arial"/>
    </font>
    <font>
      <sz val="7"/>
      <color theme="1"/>
      <name val="Arial"/>
    </font>
    <font>
      <b/>
      <sz val="8"/>
      <color theme="1"/>
      <name val="Arial"/>
    </font>
    <font>
      <b/>
      <sz val="9"/>
      <color theme="1"/>
      <name val="Arial"/>
    </font>
    <font>
      <sz val="1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top"/>
    </xf>
    <xf numFmtId="0" fontId="9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vertical="top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view="pageBreakPreview" zoomScale="130" zoomScaleNormal="100" zoomScaleSheetLayoutView="130" workbookViewId="0">
      <selection activeCell="H10" sqref="H10"/>
    </sheetView>
  </sheetViews>
  <sheetFormatPr defaultColWidth="14.42578125" defaultRowHeight="15" customHeight="1" x14ac:dyDescent="0.2"/>
  <cols>
    <col min="1" max="1" width="6" customWidth="1"/>
    <col min="2" max="2" width="53.140625" customWidth="1"/>
    <col min="3" max="3" width="5.85546875" customWidth="1"/>
    <col min="4" max="4" width="9" customWidth="1"/>
    <col min="5" max="5" width="10" customWidth="1"/>
    <col min="6" max="6" width="14.140625" customWidth="1"/>
    <col min="7" max="7" width="9.140625" customWidth="1"/>
    <col min="8" max="8" width="12.7109375" customWidth="1"/>
    <col min="9" max="26" width="9.140625" customWidth="1"/>
  </cols>
  <sheetData>
    <row r="1" spans="1:26" ht="12.75" customHeight="1" x14ac:dyDescent="0.2">
      <c r="A1" s="1"/>
      <c r="B1" s="1"/>
      <c r="C1" s="1"/>
      <c r="D1" s="1"/>
      <c r="E1" s="1" t="s">
        <v>33</v>
      </c>
      <c r="F1" s="24">
        <f ca="1">TODAY()</f>
        <v>45475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3" t="s">
        <v>1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5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5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6" t="s">
        <v>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2">
      <c r="A12" s="7" t="s">
        <v>5</v>
      </c>
      <c r="B12" s="7" t="s">
        <v>6</v>
      </c>
      <c r="C12" s="8" t="s">
        <v>7</v>
      </c>
      <c r="D12" s="9" t="s">
        <v>8</v>
      </c>
      <c r="E12" s="9" t="s">
        <v>9</v>
      </c>
      <c r="F12" s="9" t="s">
        <v>10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">
      <c r="A13" s="11" t="s">
        <v>11</v>
      </c>
      <c r="B13" s="12" t="s">
        <v>12</v>
      </c>
      <c r="C13" s="13"/>
      <c r="D13" s="14"/>
      <c r="E13" s="15"/>
      <c r="F13" s="16">
        <f>SUM(F14:F17)</f>
        <v>0</v>
      </c>
      <c r="G13" s="1"/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3"/>
      <c r="B14" s="18" t="s">
        <v>13</v>
      </c>
      <c r="C14" s="8" t="s">
        <v>14</v>
      </c>
      <c r="D14" s="14">
        <v>5</v>
      </c>
      <c r="E14" s="19">
        <v>0</v>
      </c>
      <c r="F14" s="19">
        <f t="shared" ref="F14:F17" si="0">D14*E14</f>
        <v>0</v>
      </c>
      <c r="G14" s="1"/>
      <c r="H14" s="1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3"/>
      <c r="B15" s="18" t="s">
        <v>15</v>
      </c>
      <c r="C15" s="8" t="s">
        <v>14</v>
      </c>
      <c r="D15" s="14">
        <v>5</v>
      </c>
      <c r="E15" s="19">
        <v>0</v>
      </c>
      <c r="F15" s="19">
        <f t="shared" si="0"/>
        <v>0</v>
      </c>
      <c r="G15" s="1"/>
      <c r="H15" s="1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3"/>
      <c r="B16" s="18" t="s">
        <v>16</v>
      </c>
      <c r="C16" s="7" t="s">
        <v>14</v>
      </c>
      <c r="D16" s="14">
        <v>5</v>
      </c>
      <c r="E16" s="19">
        <v>0</v>
      </c>
      <c r="F16" s="19">
        <f t="shared" si="0"/>
        <v>0</v>
      </c>
      <c r="G16" s="1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3"/>
      <c r="B17" s="18" t="s">
        <v>17</v>
      </c>
      <c r="C17" s="7" t="s">
        <v>14</v>
      </c>
      <c r="D17" s="14">
        <v>5</v>
      </c>
      <c r="E17" s="19">
        <v>0</v>
      </c>
      <c r="F17" s="19">
        <f t="shared" si="0"/>
        <v>0</v>
      </c>
      <c r="G17" s="1"/>
      <c r="H17" s="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1" t="s">
        <v>18</v>
      </c>
      <c r="B18" s="12" t="s">
        <v>19</v>
      </c>
      <c r="C18" s="13"/>
      <c r="D18" s="25"/>
      <c r="E18" s="26"/>
      <c r="F18" s="16">
        <f>SUM(F19)</f>
        <v>0</v>
      </c>
      <c r="G18" s="1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3"/>
      <c r="B19" s="18" t="s">
        <v>20</v>
      </c>
      <c r="C19" s="8" t="s">
        <v>14</v>
      </c>
      <c r="D19" s="14">
        <v>5</v>
      </c>
      <c r="E19" s="19">
        <v>0</v>
      </c>
      <c r="F19" s="19">
        <f>D19*E19</f>
        <v>0</v>
      </c>
      <c r="G19" s="1"/>
      <c r="H19" s="1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1" t="s">
        <v>21</v>
      </c>
      <c r="B20" s="12" t="s">
        <v>22</v>
      </c>
      <c r="C20" s="13"/>
      <c r="D20" s="25"/>
      <c r="E20" s="26"/>
      <c r="F20" s="16">
        <f>SUM(F21:F23)</f>
        <v>0</v>
      </c>
      <c r="G20" s="1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3"/>
      <c r="B21" s="18" t="s">
        <v>13</v>
      </c>
      <c r="C21" s="8" t="s">
        <v>14</v>
      </c>
      <c r="D21" s="14">
        <v>5</v>
      </c>
      <c r="E21" s="19">
        <v>0</v>
      </c>
      <c r="F21" s="19">
        <f t="shared" ref="F21:F23" si="1">D21*E21</f>
        <v>0</v>
      </c>
      <c r="G21" s="1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3"/>
      <c r="B22" s="18" t="s">
        <v>23</v>
      </c>
      <c r="C22" s="8" t="s">
        <v>14</v>
      </c>
      <c r="D22" s="14">
        <v>5</v>
      </c>
      <c r="E22" s="19">
        <v>0</v>
      </c>
      <c r="F22" s="19">
        <f t="shared" si="1"/>
        <v>0</v>
      </c>
      <c r="G22" s="1"/>
      <c r="H22" s="1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3"/>
      <c r="B23" s="18" t="s">
        <v>24</v>
      </c>
      <c r="C23" s="8" t="s">
        <v>14</v>
      </c>
      <c r="D23" s="14">
        <v>5</v>
      </c>
      <c r="E23" s="19">
        <v>0</v>
      </c>
      <c r="F23" s="19">
        <f t="shared" si="1"/>
        <v>0</v>
      </c>
      <c r="G23" s="1"/>
      <c r="H23" s="1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7" t="s">
        <v>25</v>
      </c>
      <c r="B24" s="28"/>
      <c r="C24" s="28"/>
      <c r="D24" s="28"/>
      <c r="E24" s="26"/>
      <c r="F24" s="16">
        <f>F13+F18+F20</f>
        <v>0</v>
      </c>
      <c r="G24" s="1"/>
      <c r="H24" s="1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3"/>
      <c r="B25" s="29" t="s">
        <v>26</v>
      </c>
      <c r="C25" s="28"/>
      <c r="D25" s="28"/>
      <c r="E25" s="26"/>
      <c r="F25" s="20">
        <f>F24*8%</f>
        <v>0</v>
      </c>
      <c r="G25" s="1"/>
      <c r="H25" s="1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30" t="s">
        <v>27</v>
      </c>
      <c r="B26" s="28"/>
      <c r="C26" s="28"/>
      <c r="D26" s="28"/>
      <c r="E26" s="26"/>
      <c r="F26" s="21">
        <f>F24+F25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D18:E18"/>
    <mergeCell ref="D20:E20"/>
    <mergeCell ref="A24:E24"/>
    <mergeCell ref="B25:E25"/>
    <mergeCell ref="A26:E26"/>
  </mergeCells>
  <pageMargins left="0.75" right="0.75" top="1" bottom="1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6" customWidth="1"/>
    <col min="2" max="2" width="53.140625" customWidth="1"/>
    <col min="3" max="3" width="5.85546875" customWidth="1"/>
    <col min="4" max="4" width="9" customWidth="1"/>
    <col min="5" max="5" width="10" customWidth="1"/>
    <col min="6" max="6" width="14.140625" customWidth="1"/>
    <col min="7" max="7" width="9.140625" customWidth="1"/>
    <col min="8" max="8" width="12.7109375" customWidth="1"/>
    <col min="9" max="26" width="9.140625" customWidth="1"/>
  </cols>
  <sheetData>
    <row r="1" spans="1:26" ht="12.75" customHeight="1" x14ac:dyDescent="0.2">
      <c r="A1" s="1"/>
      <c r="B1" s="1"/>
      <c r="C1" s="1"/>
      <c r="D1" s="1"/>
      <c r="E1" s="1"/>
      <c r="F1" s="22" t="s">
        <v>28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2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3" t="s">
        <v>1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5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5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6" t="s">
        <v>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7" t="s">
        <v>5</v>
      </c>
      <c r="B12" s="7" t="s">
        <v>6</v>
      </c>
      <c r="C12" s="8" t="s">
        <v>7</v>
      </c>
      <c r="D12" s="9" t="s">
        <v>8</v>
      </c>
      <c r="E12" s="9" t="s">
        <v>30</v>
      </c>
      <c r="F12" s="9" t="s">
        <v>31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">
      <c r="A13" s="11" t="s">
        <v>11</v>
      </c>
      <c r="B13" s="12" t="s">
        <v>12</v>
      </c>
      <c r="C13" s="13"/>
      <c r="D13" s="14"/>
      <c r="E13" s="15"/>
      <c r="F13" s="16">
        <f>SUM(F14:F17)</f>
        <v>24211.850000000002</v>
      </c>
      <c r="G13" s="1"/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3"/>
      <c r="B14" s="18" t="s">
        <v>13</v>
      </c>
      <c r="C14" s="8" t="s">
        <v>14</v>
      </c>
      <c r="D14" s="23">
        <v>5</v>
      </c>
      <c r="E14" s="19">
        <f>1133.72+134.67+85.46+87.07</f>
        <v>1440.92</v>
      </c>
      <c r="F14" s="19">
        <f t="shared" ref="F14:F17" si="0">D14*E14</f>
        <v>7204.6</v>
      </c>
      <c r="G14" s="1"/>
      <c r="H14" s="1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3"/>
      <c r="B15" s="18" t="s">
        <v>15</v>
      </c>
      <c r="C15" s="8" t="s">
        <v>14</v>
      </c>
      <c r="D15" s="23">
        <v>5</v>
      </c>
      <c r="E15" s="19">
        <f>1157.4+186.99+298.37+56.78</f>
        <v>1699.5400000000002</v>
      </c>
      <c r="F15" s="19">
        <f t="shared" si="0"/>
        <v>8497.7000000000007</v>
      </c>
      <c r="G15" s="1"/>
      <c r="H15" s="1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3"/>
      <c r="B16" s="18" t="s">
        <v>16</v>
      </c>
      <c r="C16" s="7" t="s">
        <v>14</v>
      </c>
      <c r="D16" s="23">
        <v>5</v>
      </c>
      <c r="E16" s="19">
        <f>773.68+178.96+69.52</f>
        <v>1022.16</v>
      </c>
      <c r="F16" s="19">
        <f t="shared" si="0"/>
        <v>5110.8</v>
      </c>
      <c r="G16" s="1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3"/>
      <c r="B17" s="18" t="s">
        <v>17</v>
      </c>
      <c r="C17" s="7" t="s">
        <v>14</v>
      </c>
      <c r="D17" s="23">
        <v>5</v>
      </c>
      <c r="E17" s="19">
        <f>105.84+104.59+444.83+24.49</f>
        <v>679.75</v>
      </c>
      <c r="F17" s="19">
        <f t="shared" si="0"/>
        <v>3398.75</v>
      </c>
      <c r="G17" s="1"/>
      <c r="H17" s="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1" t="s">
        <v>18</v>
      </c>
      <c r="B18" s="12" t="s">
        <v>19</v>
      </c>
      <c r="C18" s="13"/>
      <c r="D18" s="25"/>
      <c r="E18" s="26"/>
      <c r="F18" s="16">
        <f>SUM(F19)</f>
        <v>2086.3999999999996</v>
      </c>
      <c r="G18" s="1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3"/>
      <c r="B19" s="18" t="s">
        <v>20</v>
      </c>
      <c r="C19" s="8" t="s">
        <v>14</v>
      </c>
      <c r="D19" s="23">
        <v>5</v>
      </c>
      <c r="E19" s="19">
        <v>417.28</v>
      </c>
      <c r="F19" s="19">
        <f>D19*E19</f>
        <v>2086.3999999999996</v>
      </c>
      <c r="G19" s="1"/>
      <c r="H19" s="1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1" t="s">
        <v>21</v>
      </c>
      <c r="B20" s="12" t="s">
        <v>22</v>
      </c>
      <c r="C20" s="13"/>
      <c r="D20" s="25"/>
      <c r="E20" s="26"/>
      <c r="F20" s="16">
        <f>SUM(F21:F23)</f>
        <v>17689.5</v>
      </c>
      <c r="G20" s="1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3"/>
      <c r="B21" s="18" t="s">
        <v>13</v>
      </c>
      <c r="C21" s="8" t="s">
        <v>14</v>
      </c>
      <c r="D21" s="23">
        <v>5</v>
      </c>
      <c r="E21" s="19">
        <f>920.12+21.47</f>
        <v>941.59</v>
      </c>
      <c r="F21" s="19">
        <f t="shared" ref="F21:F23" si="1">D21*E21</f>
        <v>4707.95</v>
      </c>
      <c r="G21" s="1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3"/>
      <c r="B22" s="18" t="s">
        <v>23</v>
      </c>
      <c r="C22" s="8" t="s">
        <v>14</v>
      </c>
      <c r="D22" s="23">
        <v>5</v>
      </c>
      <c r="E22" s="19">
        <f>85.43+2429.88</f>
        <v>2515.31</v>
      </c>
      <c r="F22" s="19">
        <f t="shared" si="1"/>
        <v>12576.55</v>
      </c>
      <c r="G22" s="1"/>
      <c r="H22" s="1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3"/>
      <c r="B23" s="18" t="s">
        <v>24</v>
      </c>
      <c r="C23" s="8" t="s">
        <v>14</v>
      </c>
      <c r="D23" s="23">
        <v>5</v>
      </c>
      <c r="E23" s="19">
        <v>81</v>
      </c>
      <c r="F23" s="19">
        <f t="shared" si="1"/>
        <v>405</v>
      </c>
      <c r="G23" s="1"/>
      <c r="H23" s="1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7" t="s">
        <v>25</v>
      </c>
      <c r="B24" s="28"/>
      <c r="C24" s="28"/>
      <c r="D24" s="28"/>
      <c r="E24" s="26"/>
      <c r="F24" s="16">
        <f>F13+F18+F20</f>
        <v>43987.75</v>
      </c>
      <c r="G24" s="1"/>
      <c r="H24" s="1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3"/>
      <c r="B25" s="29" t="s">
        <v>26</v>
      </c>
      <c r="C25" s="28"/>
      <c r="D25" s="28"/>
      <c r="E25" s="26"/>
      <c r="F25" s="20">
        <f>F24*8%</f>
        <v>3519.02</v>
      </c>
      <c r="G25" s="1"/>
      <c r="H25" s="1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30" t="s">
        <v>32</v>
      </c>
      <c r="B26" s="28"/>
      <c r="C26" s="28"/>
      <c r="D26" s="28"/>
      <c r="E26" s="26"/>
      <c r="F26" s="21">
        <f>F24+F25</f>
        <v>47506.77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D18:E18"/>
    <mergeCell ref="D20:E20"/>
    <mergeCell ref="A24:E24"/>
    <mergeCell ref="B25:E25"/>
    <mergeCell ref="A26:E26"/>
  </mergeCells>
  <printOptions horizontalCentered="1"/>
  <pageMargins left="0.25" right="0.25" top="0.75" bottom="0.75" header="0" footer="0"/>
  <pageSetup paperSize="9" scale="13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ofertowa</vt:lpstr>
      <vt:lpstr>ZZK łazienki Zodiak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 Dorociak</dc:creator>
  <cp:lastModifiedBy>UPWr</cp:lastModifiedBy>
  <cp:lastPrinted>2024-07-02T05:50:20Z</cp:lastPrinted>
  <dcterms:created xsi:type="dcterms:W3CDTF">2017-03-01T13:02:26Z</dcterms:created>
  <dcterms:modified xsi:type="dcterms:W3CDTF">2024-07-02T12:05:48Z</dcterms:modified>
</cp:coreProperties>
</file>